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정소리\Desktop\"/>
    </mc:Choice>
  </mc:AlternateContent>
  <bookViews>
    <workbookView xWindow="0" yWindow="0" windowWidth="25200" windowHeight="12795" xr2:uid="{00000000-000D-0000-FFFF-FFFF00000000}"/>
  </bookViews>
  <sheets>
    <sheet name="거래명세서" sheetId="1" r:id="rId1"/>
    <sheet name="상품목록" sheetId="2" r:id="rId2"/>
    <sheet name="거래처" sheetId="3" r:id="rId3"/>
  </sheets>
  <definedNames>
    <definedName name="거래처">거래처!$B$3:$F$10</definedName>
    <definedName name="상품명">상품목록!$B$3:$B$18</definedName>
    <definedName name="상품목록">상품목록!$B$3:$C$18</definedName>
    <definedName name="상호">거래처!$B$3:$B$10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/>
  <c r="H4" i="1"/>
  <c r="F3" i="1"/>
  <c r="F10" i="1" l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9" i="1"/>
  <c r="G9" i="1" s="1"/>
  <c r="E12" i="1"/>
  <c r="E13" i="1"/>
  <c r="E14" i="1"/>
  <c r="E15" i="1"/>
  <c r="E16" i="1"/>
  <c r="E17" i="1"/>
  <c r="E18" i="1"/>
  <c r="E19" i="1"/>
  <c r="E20" i="1"/>
  <c r="E21" i="1"/>
  <c r="E10" i="1"/>
  <c r="E11" i="1"/>
  <c r="E9" i="1"/>
  <c r="G23" i="1" l="1"/>
  <c r="G24" i="1" l="1"/>
  <c r="G25" i="1" s="1"/>
  <c r="G27" i="1" l="1"/>
  <c r="B5" i="1"/>
</calcChain>
</file>

<file path=xl/sharedStrings.xml><?xml version="1.0" encoding="utf-8"?>
<sst xmlns="http://schemas.openxmlformats.org/spreadsheetml/2006/main" count="87" uniqueCount="83">
  <si>
    <t>일자</t>
    <phoneticPr fontId="3" type="noConversion"/>
  </si>
  <si>
    <t>수량</t>
    <phoneticPr fontId="3" type="noConversion"/>
  </si>
  <si>
    <t>단가</t>
    <phoneticPr fontId="3" type="noConversion"/>
  </si>
  <si>
    <t>거래일자</t>
    <phoneticPr fontId="2" type="noConversion"/>
  </si>
  <si>
    <t>등록번호</t>
    <phoneticPr fontId="2" type="noConversion"/>
  </si>
  <si>
    <t>상호</t>
    <phoneticPr fontId="2" type="noConversion"/>
  </si>
  <si>
    <t>성명</t>
    <phoneticPr fontId="2" type="noConversion"/>
  </si>
  <si>
    <t>사업장
주소</t>
    <phoneticPr fontId="2" type="noConversion"/>
  </si>
  <si>
    <t>전화</t>
    <phoneticPr fontId="2" type="noConversion"/>
  </si>
  <si>
    <t>공급자</t>
    <phoneticPr fontId="2" type="noConversion"/>
  </si>
  <si>
    <t>거래명세서</t>
    <phoneticPr fontId="3" type="noConversion"/>
  </si>
  <si>
    <t>합계금액</t>
    <phoneticPr fontId="2" type="noConversion"/>
  </si>
  <si>
    <t>배송요금</t>
    <phoneticPr fontId="3" type="noConversion"/>
  </si>
  <si>
    <t>상품합계</t>
    <phoneticPr fontId="2" type="noConversion"/>
  </si>
  <si>
    <t>부가세</t>
    <phoneticPr fontId="2" type="noConversion"/>
  </si>
  <si>
    <t>거래금액합계</t>
    <phoneticPr fontId="2" type="noConversion"/>
  </si>
  <si>
    <t>쿠센 고기불판</t>
    <phoneticPr fontId="2" type="noConversion"/>
  </si>
  <si>
    <t>레틱 전자저울</t>
    <phoneticPr fontId="2" type="noConversion"/>
  </si>
  <si>
    <t>인코 보냉가방</t>
    <phoneticPr fontId="2" type="noConversion"/>
  </si>
  <si>
    <t>아이스 트레이박스</t>
    <phoneticPr fontId="2" type="noConversion"/>
  </si>
  <si>
    <t>스텐물병 1.6L</t>
    <phoneticPr fontId="2" type="noConversion"/>
  </si>
  <si>
    <t>맥주잔 470ml</t>
    <phoneticPr fontId="2" type="noConversion"/>
  </si>
  <si>
    <t>눈꽃빙수기</t>
    <phoneticPr fontId="2" type="noConversion"/>
  </si>
  <si>
    <t>빙수컵 800cc</t>
    <phoneticPr fontId="2" type="noConversion"/>
  </si>
  <si>
    <t>철판아이스크림 메이커</t>
    <phoneticPr fontId="2" type="noConversion"/>
  </si>
  <si>
    <t>수박집게칼</t>
    <phoneticPr fontId="2" type="noConversion"/>
  </si>
  <si>
    <t>레몬즙짜개</t>
    <phoneticPr fontId="2" type="noConversion"/>
  </si>
  <si>
    <t>과일 착즙기</t>
    <phoneticPr fontId="2" type="noConversion"/>
  </si>
  <si>
    <t>아이스크림 스푼</t>
    <phoneticPr fontId="2" type="noConversion"/>
  </si>
  <si>
    <t>계란말이 후라이펜</t>
    <phoneticPr fontId="2" type="noConversion"/>
  </si>
  <si>
    <t>아이스텀블러</t>
    <phoneticPr fontId="2" type="noConversion"/>
  </si>
  <si>
    <t>수방용기 4L</t>
    <phoneticPr fontId="2" type="noConversion"/>
  </si>
  <si>
    <t>상품</t>
    <phoneticPr fontId="3" type="noConversion"/>
  </si>
  <si>
    <t>상품</t>
    <phoneticPr fontId="2" type="noConversion"/>
  </si>
  <si>
    <t>단가</t>
    <phoneticPr fontId="2" type="noConversion"/>
  </si>
  <si>
    <t>사업장주소</t>
    <phoneticPr fontId="2" type="noConversion"/>
  </si>
  <si>
    <t>222-22-22222</t>
    <phoneticPr fontId="2" type="noConversion"/>
  </si>
  <si>
    <t>333-33-33333</t>
    <phoneticPr fontId="2" type="noConversion"/>
  </si>
  <si>
    <t>444-44-44444</t>
    <phoneticPr fontId="2" type="noConversion"/>
  </si>
  <si>
    <t>555-55-55555</t>
    <phoneticPr fontId="2" type="noConversion"/>
  </si>
  <si>
    <t>666-66-66666</t>
    <phoneticPr fontId="2" type="noConversion"/>
  </si>
  <si>
    <t>777-77-77777</t>
    <phoneticPr fontId="2" type="noConversion"/>
  </si>
  <si>
    <t>888-88-88888</t>
    <phoneticPr fontId="2" type="noConversion"/>
  </si>
  <si>
    <t>999-99-99999</t>
    <phoneticPr fontId="2" type="noConversion"/>
  </si>
  <si>
    <t>서울 강동구 천호1동 222</t>
    <phoneticPr fontId="2" type="noConversion"/>
  </si>
  <si>
    <t>서울 송파구 가락동 111</t>
    <phoneticPr fontId="2" type="noConversion"/>
  </si>
  <si>
    <t>㈜ 주신상사</t>
    <phoneticPr fontId="2" type="noConversion"/>
  </si>
  <si>
    <t>㈜삼신종합상사</t>
    <phoneticPr fontId="2" type="noConversion"/>
  </si>
  <si>
    <t>유진상사</t>
    <phoneticPr fontId="2" type="noConversion"/>
  </si>
  <si>
    <t>칠형제</t>
    <phoneticPr fontId="2" type="noConversion"/>
  </si>
  <si>
    <t>㈜회창</t>
    <phoneticPr fontId="2" type="noConversion"/>
  </si>
  <si>
    <t>중기매매상사</t>
    <phoneticPr fontId="2" type="noConversion"/>
  </si>
  <si>
    <t>한올오토</t>
    <phoneticPr fontId="2" type="noConversion"/>
  </si>
  <si>
    <t>(주)태산종합상사</t>
    <phoneticPr fontId="2" type="noConversion"/>
  </si>
  <si>
    <t>서울특별시 서초구 서초동 1000</t>
  </si>
  <si>
    <t>충북 제천시 신백로 100</t>
  </si>
  <si>
    <t>경기 구리시 수택동 200</t>
  </si>
  <si>
    <t>경기 수원시 권선구 고색동 900</t>
  </si>
  <si>
    <t>02-5554-4054</t>
    <phoneticPr fontId="2" type="noConversion"/>
  </si>
  <si>
    <t>02-585-6456</t>
    <phoneticPr fontId="2" type="noConversion"/>
  </si>
  <si>
    <t>02-745-7878</t>
    <phoneticPr fontId="2" type="noConversion"/>
  </si>
  <si>
    <t>1588-6548</t>
    <phoneticPr fontId="2" type="noConversion"/>
  </si>
  <si>
    <t>031-454-8453</t>
    <phoneticPr fontId="2" type="noConversion"/>
  </si>
  <si>
    <t>031-845-8778</t>
    <phoneticPr fontId="2" type="noConversion"/>
  </si>
  <si>
    <t>070-4846-7444</t>
    <phoneticPr fontId="2" type="noConversion"/>
  </si>
  <si>
    <t>경기 고양시 덕양구 벽제동 600</t>
    <phoneticPr fontId="2" type="noConversion"/>
  </si>
  <si>
    <t>031-484-5484</t>
    <phoneticPr fontId="2" type="noConversion"/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</si>
  <si>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</si>
  <si>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</si>
  <si>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</si>
  <si>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</si>
  <si>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</si>
  <si>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지성진</t>
    <phoneticPr fontId="2" type="noConversion"/>
  </si>
  <si>
    <t>김용민</t>
    <phoneticPr fontId="2" type="noConversion"/>
  </si>
  <si>
    <t>이광순</t>
    <phoneticPr fontId="2" type="noConversion"/>
  </si>
  <si>
    <t>아래와 같이 계산됩니다.</t>
    <phoneticPr fontId="2" type="noConversion"/>
  </si>
  <si>
    <t>공급가액</t>
    <phoneticPr fontId="2" type="noConversion"/>
  </si>
  <si>
    <t>세액</t>
    <phoneticPr fontId="3" type="noConversion"/>
  </si>
  <si>
    <t>맥주잔 470ml</t>
  </si>
  <si>
    <t>레틱 전자저울</t>
  </si>
  <si>
    <t>㈜삼신종합상사</t>
  </si>
  <si>
    <t>경기도 안산시 단원구 산단로 300 땡땡오피스텔 2602호</t>
    <phoneticPr fontId="2" type="noConversion"/>
  </si>
  <si>
    <t>빙수컵 800cc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</si>
</sst>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7" formatCode="m&quot;/&quot;d;@"/>
    <numFmt numFmtId="178" formatCode="#,##0_);[Red]\(#,##0\)"/>
    <numFmt numFmtId="179" formatCode="[DBNum4][$-412]General&quot;원&quot;&quot;정&quot;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4"/>
      <name val="돋움"/>
      <family val="3"/>
      <charset val="129"/>
    </font>
    <font>
      <b/>
      <sz val="18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>
      <alignment horizontal="distributed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6" xfId="0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41" fontId="0" fillId="0" borderId="0" xfId="1" applyFont="1">
      <alignment vertical="center"/>
    </xf>
    <xf numFmtId="0" fontId="0" fillId="2" borderId="2" xfId="0" applyFill="1" applyBorder="1" applyAlignment="1">
      <alignment horizontal="distributed"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41" fontId="0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41" fontId="0" fillId="0" borderId="1" xfId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255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3" fontId="0" fillId="0" borderId="1" xfId="1" applyNumberFormat="1" applyFont="1" applyFill="1" applyBorder="1" applyAlignment="1">
      <alignment horizontal="right" vertical="center"/>
    </xf>
    <xf numFmtId="178" fontId="0" fillId="0" borderId="1" xfId="0" applyNumberFormat="1" applyFill="1" applyBorder="1" applyAlignment="1">
      <alignment horizontal="right" vertical="center"/>
    </xf>
    <xf numFmtId="17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22" fmlaLink="$D$9" max="30000" noThreeD="1" page="10" val="8"/>
</file>

<file path=xl/ctrlProps/ctrlProp10.xml><?xml version="1.0" encoding="utf-8"?>
<formControlPr xmlns="http://schemas.microsoft.com/office/spreadsheetml/2009/9/main" objectType="Spin" dx="22" fmlaLink="$D$9" max="30000" noThreeD="1" page="10" val="8"/>
</file>

<file path=xl/ctrlProps/ctrlProp11.xml><?xml version="1.0" encoding="utf-8"?>
<formControlPr xmlns="http://schemas.microsoft.com/office/spreadsheetml/2009/9/main" objectType="Spin" dx="22" fmlaLink="$D$9" max="30000" noThreeD="1" page="10" val="8"/>
</file>

<file path=xl/ctrlProps/ctrlProp12.xml><?xml version="1.0" encoding="utf-8"?>
<formControlPr xmlns="http://schemas.microsoft.com/office/spreadsheetml/2009/9/main" objectType="Spin" dx="22" fmlaLink="$D$9" max="30000" noThreeD="1" page="10" val="8"/>
</file>

<file path=xl/ctrlProps/ctrlProp13.xml><?xml version="1.0" encoding="utf-8"?>
<formControlPr xmlns="http://schemas.microsoft.com/office/spreadsheetml/2009/9/main" objectType="Spin" dx="22" fmlaLink="$D$9" max="30000" noThreeD="1" page="10" val="8"/>
</file>

<file path=xl/ctrlProps/ctrlProp2.xml><?xml version="1.0" encoding="utf-8"?>
<formControlPr xmlns="http://schemas.microsoft.com/office/spreadsheetml/2009/9/main" objectType="Spin" dx="22" fmlaLink="$D$10" max="30000" noThreeD="1" page="10" val="10"/>
</file>

<file path=xl/ctrlProps/ctrlProp3.xml><?xml version="1.0" encoding="utf-8"?>
<formControlPr xmlns="http://schemas.microsoft.com/office/spreadsheetml/2009/9/main" objectType="Spin" dx="22" fmlaLink="$D$11" max="30000" noThreeD="1" page="10" val="10"/>
</file>

<file path=xl/ctrlProps/ctrlProp4.xml><?xml version="1.0" encoding="utf-8"?>
<formControlPr xmlns="http://schemas.microsoft.com/office/spreadsheetml/2009/9/main" objectType="Spin" dx="22" fmlaLink="$D$12" max="30000" noThreeD="1" page="10" val="0"/>
</file>

<file path=xl/ctrlProps/ctrlProp5.xml><?xml version="1.0" encoding="utf-8"?>
<formControlPr xmlns="http://schemas.microsoft.com/office/spreadsheetml/2009/9/main" objectType="Spin" dx="22" fmlaLink="$D$9" max="30000" noThreeD="1" page="10" val="8"/>
</file>

<file path=xl/ctrlProps/ctrlProp6.xml><?xml version="1.0" encoding="utf-8"?>
<formControlPr xmlns="http://schemas.microsoft.com/office/spreadsheetml/2009/9/main" objectType="Spin" dx="22" fmlaLink="$D$9" max="30000" noThreeD="1" page="10" val="8"/>
</file>

<file path=xl/ctrlProps/ctrlProp7.xml><?xml version="1.0" encoding="utf-8"?>
<formControlPr xmlns="http://schemas.microsoft.com/office/spreadsheetml/2009/9/main" objectType="Spin" dx="22" fmlaLink="$D$9" max="30000" noThreeD="1" page="10" val="8"/>
</file>

<file path=xl/ctrlProps/ctrlProp8.xml><?xml version="1.0" encoding="utf-8"?>
<formControlPr xmlns="http://schemas.microsoft.com/office/spreadsheetml/2009/9/main" objectType="Spin" dx="22" fmlaLink="$D$9" max="30000" noThreeD="1" page="10" val="8"/>
</file>

<file path=xl/ctrlProps/ctrlProp9.xml><?xml version="1.0" encoding="utf-8"?>
<formControlPr xmlns="http://schemas.microsoft.com/office/spreadsheetml/2009/9/main" objectType="Spin" dx="22" fmlaLink="$D$9" max="30000" noThreeD="1" page="10" val="8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8</xdr:row>
          <xdr:rowOff>19050</xdr:rowOff>
        </xdr:from>
        <xdr:to>
          <xdr:col>3</xdr:col>
          <xdr:colOff>114300</xdr:colOff>
          <xdr:row>9</xdr:row>
          <xdr:rowOff>0</xdr:rowOff>
        </xdr:to>
        <xdr:sp macro="" textlink="">
          <xdr:nvSpPr>
            <xdr:cNvPr id="1026" name="회전자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2DDABE69-BC54-48BC-8F54-955FE70208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9</xdr:row>
          <xdr:rowOff>19050</xdr:rowOff>
        </xdr:from>
        <xdr:to>
          <xdr:col>3</xdr:col>
          <xdr:colOff>114300</xdr:colOff>
          <xdr:row>10</xdr:row>
          <xdr:rowOff>0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6F0F89F3-C6A1-4786-B91B-3D67BB1AD1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10</xdr:row>
          <xdr:rowOff>19050</xdr:rowOff>
        </xdr:from>
        <xdr:to>
          <xdr:col>3</xdr:col>
          <xdr:colOff>114300</xdr:colOff>
          <xdr:row>11</xdr:row>
          <xdr:rowOff>0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A8BCF01D-DD8D-4ED9-8B0D-22F11AE981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11</xdr:row>
          <xdr:rowOff>19050</xdr:rowOff>
        </xdr:from>
        <xdr:to>
          <xdr:col>3</xdr:col>
          <xdr:colOff>114300</xdr:colOff>
          <xdr:row>12</xdr:row>
          <xdr:rowOff>0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6C6B882D-2840-40C9-8EC7-F745F72C47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12</xdr:row>
          <xdr:rowOff>19050</xdr:rowOff>
        </xdr:from>
        <xdr:to>
          <xdr:col>3</xdr:col>
          <xdr:colOff>114300</xdr:colOff>
          <xdr:row>13</xdr:row>
          <xdr:rowOff>0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9710F11C-382B-450B-BDE5-7FEE70B09B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13</xdr:row>
          <xdr:rowOff>19050</xdr:rowOff>
        </xdr:from>
        <xdr:to>
          <xdr:col>3</xdr:col>
          <xdr:colOff>114300</xdr:colOff>
          <xdr:row>14</xdr:row>
          <xdr:rowOff>0</xdr:rowOff>
        </xdr:to>
        <xdr:sp macro="" textlink="">
          <xdr:nvSpPr>
            <xdr:cNvPr id="1031" name="Spinner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E6F0C4CF-0596-43EE-8CF2-6BFF4B26EF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14</xdr:row>
          <xdr:rowOff>19050</xdr:rowOff>
        </xdr:from>
        <xdr:to>
          <xdr:col>3</xdr:col>
          <xdr:colOff>114300</xdr:colOff>
          <xdr:row>15</xdr:row>
          <xdr:rowOff>0</xdr:rowOff>
        </xdr:to>
        <xdr:sp macro="" textlink="">
          <xdr:nvSpPr>
            <xdr:cNvPr id="1032" name="Spinner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1E94FD07-46E6-429C-BBA4-C910A3DE00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15</xdr:row>
          <xdr:rowOff>19050</xdr:rowOff>
        </xdr:from>
        <xdr:to>
          <xdr:col>3</xdr:col>
          <xdr:colOff>114300</xdr:colOff>
          <xdr:row>16</xdr:row>
          <xdr:rowOff>0</xdr:rowOff>
        </xdr:to>
        <xdr:sp macro="" textlink="">
          <xdr:nvSpPr>
            <xdr:cNvPr id="1033" name="Spinner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80779351-BC49-4223-8293-DBBF74B0E9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16</xdr:row>
          <xdr:rowOff>19050</xdr:rowOff>
        </xdr:from>
        <xdr:to>
          <xdr:col>3</xdr:col>
          <xdr:colOff>114300</xdr:colOff>
          <xdr:row>17</xdr:row>
          <xdr:rowOff>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2793B077-DD45-459F-8BAC-30375A7416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17</xdr:row>
          <xdr:rowOff>19050</xdr:rowOff>
        </xdr:from>
        <xdr:to>
          <xdr:col>3</xdr:col>
          <xdr:colOff>114300</xdr:colOff>
          <xdr:row>18</xdr:row>
          <xdr:rowOff>0</xdr:rowOff>
        </xdr:to>
        <xdr:sp macro="" textlink="">
          <xdr:nvSpPr>
            <xdr:cNvPr id="1035" name="Spinner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4CE3E42B-0BC9-498E-A346-B90128B9F2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18</xdr:row>
          <xdr:rowOff>19050</xdr:rowOff>
        </xdr:from>
        <xdr:to>
          <xdr:col>3</xdr:col>
          <xdr:colOff>114300</xdr:colOff>
          <xdr:row>19</xdr:row>
          <xdr:rowOff>0</xdr:rowOff>
        </xdr:to>
        <xdr:sp macro="" textlink="">
          <xdr:nvSpPr>
            <xdr:cNvPr id="1036" name="Spinner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B4942219-8158-45DB-9DCD-FF4347F2CF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19</xdr:row>
          <xdr:rowOff>19050</xdr:rowOff>
        </xdr:from>
        <xdr:to>
          <xdr:col>3</xdr:col>
          <xdr:colOff>114300</xdr:colOff>
          <xdr:row>20</xdr:row>
          <xdr:rowOff>0</xdr:rowOff>
        </xdr:to>
        <xdr:sp macro="" textlink="">
          <xdr:nvSpPr>
            <xdr:cNvPr id="1037" name="Spinner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F2048BDA-89A1-43EB-8B31-ADF5423296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20</xdr:row>
          <xdr:rowOff>19050</xdr:rowOff>
        </xdr:from>
        <xdr:to>
          <xdr:col>3</xdr:col>
          <xdr:colOff>114300</xdr:colOff>
          <xdr:row>21</xdr:row>
          <xdr:rowOff>0</xdr:rowOff>
        </xdr:to>
        <xdr:sp macro="" textlink="">
          <xdr:nvSpPr>
            <xdr:cNvPr id="1038" name="Spinner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1510D2C5-5751-4EC4-BD9F-1569F399ED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zoomScale="90" zoomScaleNormal="90" workbookViewId="0">
      <selection sqref="A1:H1"/>
    </sheetView>
  </sheetViews>
  <sheetFormatPr defaultRowHeight="21" customHeight="1" x14ac:dyDescent="0.3"/>
  <cols>
    <col min="1" max="1" width="9.875" customWidth="1"/>
    <col min="2" max="2" width="25.25" customWidth="1"/>
    <col min="3" max="3" width="1.875" customWidth="1"/>
    <col min="4" max="4" width="6.625" customWidth="1"/>
    <col min="5" max="5" width="13.875" customWidth="1"/>
    <col min="6" max="6" width="13.375" customWidth="1"/>
    <col min="7" max="7" width="8.125" customWidth="1"/>
    <col min="8" max="8" width="9.875" customWidth="1"/>
    <col min="9" max="9" width="9.375" customWidth="1"/>
  </cols>
  <sheetData>
    <row r="1" spans="1:8" ht="42" customHeight="1" thickBot="1" x14ac:dyDescent="0.35">
      <c r="A1" s="25" t="s">
        <v>10</v>
      </c>
      <c r="B1" s="25"/>
      <c r="C1" s="25"/>
      <c r="D1" s="25"/>
      <c r="E1" s="25"/>
      <c r="F1" s="25"/>
      <c r="G1" s="25"/>
      <c r="H1" s="25"/>
    </row>
    <row r="2" spans="1:8" ht="21" customHeight="1" x14ac:dyDescent="0.3">
      <c r="A2" s="3"/>
      <c r="B2" s="3"/>
      <c r="C2" s="3"/>
      <c r="D2" s="3"/>
    </row>
    <row r="3" spans="1:8" ht="21" customHeight="1" x14ac:dyDescent="0.3">
      <c r="A3" s="21"/>
      <c r="B3" s="21"/>
      <c r="D3" s="30" t="s">
        <v>9</v>
      </c>
      <c r="E3" s="6" t="s">
        <v>4</v>
      </c>
      <c r="F3" s="26" t="str">
        <f>IF(F4="","",VLOOKUP(F4,거래처,2,0))</f>
        <v>333-33-33333</v>
      </c>
      <c r="G3" s="26"/>
      <c r="H3" s="27"/>
    </row>
    <row r="4" spans="1:8" ht="21" customHeight="1" x14ac:dyDescent="0.3">
      <c r="A4" s="11" t="s">
        <v>3</v>
      </c>
      <c r="B4" s="10"/>
      <c r="D4" s="30"/>
      <c r="E4" s="6" t="s">
        <v>5</v>
      </c>
      <c r="F4" s="9" t="s">
        <v>80</v>
      </c>
      <c r="G4" s="6" t="s">
        <v>6</v>
      </c>
      <c r="H4" s="8" t="str">
        <f>IF(F4="","",VLOOKUP(F4,거래처,5,0))</f>
        <v>유재식</v>
      </c>
    </row>
    <row r="5" spans="1:8" ht="33.75" customHeight="1" x14ac:dyDescent="0.3">
      <c r="A5" s="12" t="s">
        <v>11</v>
      </c>
      <c r="B5" s="36">
        <f>G25</f>
        <v>357192</v>
      </c>
      <c r="D5" s="30"/>
      <c r="E5" s="7" t="s">
        <v>7</v>
      </c>
      <c r="F5" s="37" t="str">
        <f>IF(F4="","",VLOOKUP(F4,거래처,3,0))</f>
        <v>서울 송파구 가락동 111</v>
      </c>
      <c r="G5" s="37"/>
      <c r="H5" s="38"/>
    </row>
    <row r="6" spans="1:8" ht="21" customHeight="1" x14ac:dyDescent="0.3">
      <c r="A6" s="22" t="s">
        <v>75</v>
      </c>
      <c r="D6" s="30"/>
      <c r="E6" s="7" t="s">
        <v>8</v>
      </c>
      <c r="F6" s="28" t="str">
        <f>IF(F4="","",VLOOKUP(F4,거래처,4,0))</f>
        <v>02-585-6456</v>
      </c>
      <c r="G6" s="28"/>
      <c r="H6" s="29"/>
    </row>
    <row r="7" spans="1:8" ht="21" customHeight="1" x14ac:dyDescent="0.3">
      <c r="E7" s="1"/>
    </row>
    <row r="8" spans="1:8" ht="21" customHeight="1" x14ac:dyDescent="0.3">
      <c r="A8" s="4" t="s">
        <v>0</v>
      </c>
      <c r="B8" s="31" t="s">
        <v>32</v>
      </c>
      <c r="C8" s="31"/>
      <c r="D8" s="4" t="s">
        <v>1</v>
      </c>
      <c r="E8" s="5" t="s">
        <v>2</v>
      </c>
      <c r="F8" s="4" t="s">
        <v>76</v>
      </c>
      <c r="G8" s="31" t="s">
        <v>77</v>
      </c>
      <c r="H8" s="31"/>
    </row>
    <row r="9" spans="1:8" ht="21" customHeight="1" x14ac:dyDescent="0.3">
      <c r="A9" s="24">
        <v>42926</v>
      </c>
      <c r="B9" s="32" t="s">
        <v>79</v>
      </c>
      <c r="C9" s="32"/>
      <c r="D9" s="39">
        <v>8</v>
      </c>
      <c r="E9" s="23">
        <f t="shared" ref="E9:E21" si="0">IF(B9="","",VLOOKUP(B9,상품목록,2,0))</f>
        <v>28900</v>
      </c>
      <c r="F9" s="23">
        <f>IF(D9="","",D9*E9)</f>
        <v>231200</v>
      </c>
      <c r="G9" s="33">
        <f>IF(F9="","",F9*10%)</f>
        <v>23120</v>
      </c>
      <c r="H9" s="33"/>
    </row>
    <row r="10" spans="1:8" ht="21" customHeight="1" x14ac:dyDescent="0.3">
      <c r="A10" s="24">
        <v>42927</v>
      </c>
      <c r="B10" s="32" t="s">
        <v>78</v>
      </c>
      <c r="C10" s="32"/>
      <c r="D10" s="39">
        <v>10</v>
      </c>
      <c r="E10" s="23">
        <f t="shared" si="0"/>
        <v>2400</v>
      </c>
      <c r="F10" s="23">
        <f t="shared" ref="F10:F21" si="1">IF(D10="","",D10*E10)</f>
        <v>24000</v>
      </c>
      <c r="G10" s="33">
        <f t="shared" ref="G10:G21" si="2">IF(F10="","",F10*10%)</f>
        <v>2400</v>
      </c>
      <c r="H10" s="33"/>
    </row>
    <row r="11" spans="1:8" ht="21" customHeight="1" x14ac:dyDescent="0.3">
      <c r="A11" s="24">
        <v>42928</v>
      </c>
      <c r="B11" s="32" t="s">
        <v>82</v>
      </c>
      <c r="C11" s="32"/>
      <c r="D11" s="39">
        <v>10</v>
      </c>
      <c r="E11" s="23">
        <f t="shared" si="0"/>
        <v>4000</v>
      </c>
      <c r="F11" s="23">
        <f t="shared" si="1"/>
        <v>40000</v>
      </c>
      <c r="G11" s="33">
        <f t="shared" si="2"/>
        <v>4000</v>
      </c>
      <c r="H11" s="33"/>
    </row>
    <row r="12" spans="1:8" ht="21" customHeight="1" x14ac:dyDescent="0.3">
      <c r="A12" s="24"/>
      <c r="B12" s="32"/>
      <c r="C12" s="32"/>
      <c r="D12" s="39"/>
      <c r="E12" s="23" t="str">
        <f t="shared" si="0"/>
        <v/>
      </c>
      <c r="F12" s="23" t="str">
        <f t="shared" si="1"/>
        <v/>
      </c>
      <c r="G12" s="33" t="str">
        <f t="shared" si="2"/>
        <v/>
      </c>
      <c r="H12" s="33"/>
    </row>
    <row r="13" spans="1:8" ht="21" customHeight="1" x14ac:dyDescent="0.3">
      <c r="A13" s="24"/>
      <c r="B13" s="32"/>
      <c r="C13" s="32"/>
      <c r="D13" s="39"/>
      <c r="E13" s="23" t="str">
        <f t="shared" si="0"/>
        <v/>
      </c>
      <c r="F13" s="23" t="str">
        <f t="shared" si="1"/>
        <v/>
      </c>
      <c r="G13" s="33" t="str">
        <f t="shared" si="2"/>
        <v/>
      </c>
      <c r="H13" s="33"/>
    </row>
    <row r="14" spans="1:8" ht="21" customHeight="1" x14ac:dyDescent="0.3">
      <c r="A14" s="24"/>
      <c r="B14" s="32"/>
      <c r="C14" s="32"/>
      <c r="D14" s="39"/>
      <c r="E14" s="23" t="str">
        <f t="shared" si="0"/>
        <v/>
      </c>
      <c r="F14" s="23" t="str">
        <f t="shared" si="1"/>
        <v/>
      </c>
      <c r="G14" s="33" t="str">
        <f t="shared" si="2"/>
        <v/>
      </c>
      <c r="H14" s="33"/>
    </row>
    <row r="15" spans="1:8" ht="21" customHeight="1" x14ac:dyDescent="0.3">
      <c r="A15" s="24"/>
      <c r="B15" s="32"/>
      <c r="C15" s="32"/>
      <c r="D15" s="39"/>
      <c r="E15" s="23" t="str">
        <f t="shared" si="0"/>
        <v/>
      </c>
      <c r="F15" s="23" t="str">
        <f t="shared" si="1"/>
        <v/>
      </c>
      <c r="G15" s="33" t="str">
        <f t="shared" si="2"/>
        <v/>
      </c>
      <c r="H15" s="33"/>
    </row>
    <row r="16" spans="1:8" ht="21" customHeight="1" x14ac:dyDescent="0.3">
      <c r="A16" s="24"/>
      <c r="B16" s="32"/>
      <c r="C16" s="32"/>
      <c r="D16" s="39"/>
      <c r="E16" s="23" t="str">
        <f t="shared" si="0"/>
        <v/>
      </c>
      <c r="F16" s="23" t="str">
        <f t="shared" si="1"/>
        <v/>
      </c>
      <c r="G16" s="33" t="str">
        <f t="shared" si="2"/>
        <v/>
      </c>
      <c r="H16" s="33"/>
    </row>
    <row r="17" spans="1:8" ht="21" customHeight="1" x14ac:dyDescent="0.3">
      <c r="A17" s="24"/>
      <c r="B17" s="32"/>
      <c r="C17" s="32"/>
      <c r="D17" s="39"/>
      <c r="E17" s="23" t="str">
        <f t="shared" si="0"/>
        <v/>
      </c>
      <c r="F17" s="23" t="str">
        <f t="shared" si="1"/>
        <v/>
      </c>
      <c r="G17" s="33" t="str">
        <f t="shared" si="2"/>
        <v/>
      </c>
      <c r="H17" s="33"/>
    </row>
    <row r="18" spans="1:8" ht="21" customHeight="1" x14ac:dyDescent="0.3">
      <c r="A18" s="24"/>
      <c r="B18" s="32"/>
      <c r="C18" s="32"/>
      <c r="D18" s="39"/>
      <c r="E18" s="23" t="str">
        <f t="shared" si="0"/>
        <v/>
      </c>
      <c r="F18" s="23" t="str">
        <f t="shared" si="1"/>
        <v/>
      </c>
      <c r="G18" s="33" t="str">
        <f t="shared" si="2"/>
        <v/>
      </c>
      <c r="H18" s="33"/>
    </row>
    <row r="19" spans="1:8" ht="21" customHeight="1" x14ac:dyDescent="0.3">
      <c r="A19" s="24"/>
      <c r="B19" s="32"/>
      <c r="C19" s="32"/>
      <c r="D19" s="39"/>
      <c r="E19" s="23" t="str">
        <f t="shared" si="0"/>
        <v/>
      </c>
      <c r="F19" s="23" t="str">
        <f t="shared" si="1"/>
        <v/>
      </c>
      <c r="G19" s="33" t="str">
        <f t="shared" si="2"/>
        <v/>
      </c>
      <c r="H19" s="33"/>
    </row>
    <row r="20" spans="1:8" ht="21" customHeight="1" x14ac:dyDescent="0.3">
      <c r="A20" s="24"/>
      <c r="B20" s="32"/>
      <c r="C20" s="32"/>
      <c r="D20" s="39"/>
      <c r="E20" s="23" t="str">
        <f t="shared" si="0"/>
        <v/>
      </c>
      <c r="F20" s="23" t="str">
        <f t="shared" si="1"/>
        <v/>
      </c>
      <c r="G20" s="33" t="str">
        <f t="shared" si="2"/>
        <v/>
      </c>
      <c r="H20" s="33"/>
    </row>
    <row r="21" spans="1:8" ht="21" customHeight="1" x14ac:dyDescent="0.3">
      <c r="A21" s="24"/>
      <c r="B21" s="32"/>
      <c r="C21" s="32"/>
      <c r="D21" s="39"/>
      <c r="E21" s="23" t="str">
        <f t="shared" si="0"/>
        <v/>
      </c>
      <c r="F21" s="23" t="str">
        <f t="shared" si="1"/>
        <v/>
      </c>
      <c r="G21" s="33" t="str">
        <f t="shared" si="2"/>
        <v/>
      </c>
      <c r="H21" s="33"/>
    </row>
    <row r="23" spans="1:8" ht="21" customHeight="1" x14ac:dyDescent="0.3">
      <c r="F23" s="14" t="s">
        <v>13</v>
      </c>
      <c r="G23" s="35">
        <f>SUM(F9:H21)</f>
        <v>324720</v>
      </c>
      <c r="H23" s="35"/>
    </row>
    <row r="24" spans="1:8" ht="21" customHeight="1" x14ac:dyDescent="0.3">
      <c r="F24" s="14" t="s">
        <v>14</v>
      </c>
      <c r="G24" s="35">
        <f>G23*10%</f>
        <v>32472</v>
      </c>
      <c r="H24" s="35"/>
    </row>
    <row r="25" spans="1:8" ht="21" customHeight="1" x14ac:dyDescent="0.3">
      <c r="F25" s="14" t="s">
        <v>15</v>
      </c>
      <c r="G25" s="35">
        <f>SUM(G23:H24)</f>
        <v>357192</v>
      </c>
      <c r="H25" s="35"/>
    </row>
    <row r="26" spans="1:8" ht="21" customHeight="1" x14ac:dyDescent="0.3">
      <c r="G26" s="13"/>
    </row>
    <row r="27" spans="1:8" ht="21" customHeight="1" x14ac:dyDescent="0.3">
      <c r="F27" s="14" t="s">
        <v>12</v>
      </c>
      <c r="G27" s="34">
        <f>IF(G25&lt;=50000,2500,0)</f>
        <v>0</v>
      </c>
      <c r="H27" s="34"/>
    </row>
  </sheetData>
  <mergeCells count="37">
    <mergeCell ref="B20:C20"/>
    <mergeCell ref="G20:H20"/>
    <mergeCell ref="G27:H27"/>
    <mergeCell ref="B21:C21"/>
    <mergeCell ref="G21:H21"/>
    <mergeCell ref="G23:H23"/>
    <mergeCell ref="G24:H24"/>
    <mergeCell ref="G25:H25"/>
    <mergeCell ref="B17:C17"/>
    <mergeCell ref="G17:H17"/>
    <mergeCell ref="B18:C18"/>
    <mergeCell ref="G18:H18"/>
    <mergeCell ref="B19:C19"/>
    <mergeCell ref="G19:H19"/>
    <mergeCell ref="B14:C14"/>
    <mergeCell ref="G14:H14"/>
    <mergeCell ref="B15:C15"/>
    <mergeCell ref="G15:H15"/>
    <mergeCell ref="B16:C16"/>
    <mergeCell ref="G16:H16"/>
    <mergeCell ref="B11:C11"/>
    <mergeCell ref="G11:H11"/>
    <mergeCell ref="B12:C12"/>
    <mergeCell ref="G12:H12"/>
    <mergeCell ref="B13:C13"/>
    <mergeCell ref="G13:H13"/>
    <mergeCell ref="B8:C8"/>
    <mergeCell ref="G8:H8"/>
    <mergeCell ref="B9:C9"/>
    <mergeCell ref="G9:H9"/>
    <mergeCell ref="B10:C10"/>
    <mergeCell ref="G10:H10"/>
    <mergeCell ref="A1:H1"/>
    <mergeCell ref="F5:H5"/>
    <mergeCell ref="F6:H6"/>
    <mergeCell ref="D3:D6"/>
    <mergeCell ref="F3:H3"/>
  </mergeCells>
  <phoneticPr fontId="2" type="noConversion"/>
  <dataValidations count="2">
    <dataValidation type="list" allowBlank="1" showInputMessage="1" showErrorMessage="1" sqref="B9:C21" xr:uid="{2CCF9A6D-AC1E-4AB5-8132-4CDA32D80395}">
      <formula1>상품명</formula1>
    </dataValidation>
    <dataValidation type="list" allowBlank="1" showInputMessage="1" showErrorMessage="1" sqref="F4" xr:uid="{03A97AC5-1018-4536-9B86-409A0A4D89AA}">
      <formula1>상호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pinner 2">
              <controlPr defaultSize="0" print="0" autoPict="0">
                <anchor moveWithCells="1" sizeWithCells="1">
                  <from>
                    <xdr:col>3</xdr:col>
                    <xdr:colOff>9525</xdr:colOff>
                    <xdr:row>8</xdr:row>
                    <xdr:rowOff>19050</xdr:rowOff>
                  </from>
                  <to>
                    <xdr:col>3</xdr:col>
                    <xdr:colOff>114300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pinner 3">
              <controlPr defaultSize="0" print="0" autoPict="0">
                <anchor moveWithCells="1" sizeWithCells="1">
                  <from>
                    <xdr:col>3</xdr:col>
                    <xdr:colOff>9525</xdr:colOff>
                    <xdr:row>9</xdr:row>
                    <xdr:rowOff>19050</xdr:rowOff>
                  </from>
                  <to>
                    <xdr:col>3</xdr:col>
                    <xdr:colOff>114300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pinner 4">
              <controlPr defaultSize="0" print="0" autoPict="0">
                <anchor moveWithCells="1" sizeWithCells="1">
                  <from>
                    <xdr:col>3</xdr:col>
                    <xdr:colOff>9525</xdr:colOff>
                    <xdr:row>10</xdr:row>
                    <xdr:rowOff>19050</xdr:rowOff>
                  </from>
                  <to>
                    <xdr:col>3</xdr:col>
                    <xdr:colOff>114300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Spinner 5">
              <controlPr defaultSize="0" print="0" autoPict="0">
                <anchor moveWithCells="1" sizeWithCells="1">
                  <from>
                    <xdr:col>3</xdr:col>
                    <xdr:colOff>9525</xdr:colOff>
                    <xdr:row>11</xdr:row>
                    <xdr:rowOff>19050</xdr:rowOff>
                  </from>
                  <to>
                    <xdr:col>3</xdr:col>
                    <xdr:colOff>114300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Spinner 6">
              <controlPr defaultSize="0" print="0" autoPict="0">
                <anchor moveWithCells="1" sizeWithCells="1">
                  <from>
                    <xdr:col>3</xdr:col>
                    <xdr:colOff>9525</xdr:colOff>
                    <xdr:row>12</xdr:row>
                    <xdr:rowOff>19050</xdr:rowOff>
                  </from>
                  <to>
                    <xdr:col>3</xdr:col>
                    <xdr:colOff>114300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Spinner 7">
              <controlPr defaultSize="0" print="0" autoPict="0">
                <anchor moveWithCells="1" sizeWithCells="1">
                  <from>
                    <xdr:col>3</xdr:col>
                    <xdr:colOff>9525</xdr:colOff>
                    <xdr:row>13</xdr:row>
                    <xdr:rowOff>19050</xdr:rowOff>
                  </from>
                  <to>
                    <xdr:col>3</xdr:col>
                    <xdr:colOff>114300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Spinner 8">
              <controlPr defaultSize="0" print="0" autoPict="0">
                <anchor moveWithCells="1" sizeWithCells="1">
                  <from>
                    <xdr:col>3</xdr:col>
                    <xdr:colOff>9525</xdr:colOff>
                    <xdr:row>14</xdr:row>
                    <xdr:rowOff>19050</xdr:rowOff>
                  </from>
                  <to>
                    <xdr:col>3</xdr:col>
                    <xdr:colOff>114300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Spinner 9">
              <controlPr defaultSize="0" print="0" autoPict="0">
                <anchor moveWithCells="1" sizeWithCells="1">
                  <from>
                    <xdr:col>3</xdr:col>
                    <xdr:colOff>9525</xdr:colOff>
                    <xdr:row>15</xdr:row>
                    <xdr:rowOff>19050</xdr:rowOff>
                  </from>
                  <to>
                    <xdr:col>3</xdr:col>
                    <xdr:colOff>114300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Spinner 10">
              <controlPr defaultSize="0" print="0" autoPict="0">
                <anchor moveWithCells="1" sizeWithCells="1">
                  <from>
                    <xdr:col>3</xdr:col>
                    <xdr:colOff>9525</xdr:colOff>
                    <xdr:row>16</xdr:row>
                    <xdr:rowOff>19050</xdr:rowOff>
                  </from>
                  <to>
                    <xdr:col>3</xdr:col>
                    <xdr:colOff>114300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Spinner 11">
              <controlPr defaultSize="0" print="0" autoPict="0">
                <anchor moveWithCells="1" sizeWithCells="1">
                  <from>
                    <xdr:col>3</xdr:col>
                    <xdr:colOff>9525</xdr:colOff>
                    <xdr:row>17</xdr:row>
                    <xdr:rowOff>19050</xdr:rowOff>
                  </from>
                  <to>
                    <xdr:col>3</xdr:col>
                    <xdr:colOff>114300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Spinner 12">
              <controlPr defaultSize="0" print="0" autoPict="0">
                <anchor moveWithCells="1" sizeWithCells="1">
                  <from>
                    <xdr:col>3</xdr:col>
                    <xdr:colOff>9525</xdr:colOff>
                    <xdr:row>18</xdr:row>
                    <xdr:rowOff>19050</xdr:rowOff>
                  </from>
                  <to>
                    <xdr:col>3</xdr:col>
                    <xdr:colOff>114300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Spinner 13">
              <controlPr defaultSize="0" print="0" autoPict="0">
                <anchor moveWithCells="1" sizeWithCells="1">
                  <from>
                    <xdr:col>3</xdr:col>
                    <xdr:colOff>9525</xdr:colOff>
                    <xdr:row>19</xdr:row>
                    <xdr:rowOff>19050</xdr:rowOff>
                  </from>
                  <to>
                    <xdr:col>3</xdr:col>
                    <xdr:colOff>114300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Spinner 14">
              <controlPr defaultSize="0" print="0" autoPict="0">
                <anchor moveWithCells="1" sizeWithCells="1">
                  <from>
                    <xdr:col>3</xdr:col>
                    <xdr:colOff>9525</xdr:colOff>
                    <xdr:row>20</xdr:row>
                    <xdr:rowOff>19050</xdr:rowOff>
                  </from>
                  <to>
                    <xdr:col>3</xdr:col>
                    <xdr:colOff>114300</xdr:colOff>
                    <xdr:row>21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8"/>
  <sheetViews>
    <sheetView workbookViewId="0">
      <selection activeCell="B26" sqref="B26"/>
    </sheetView>
  </sheetViews>
  <sheetFormatPr defaultRowHeight="16.5" x14ac:dyDescent="0.3"/>
  <cols>
    <col min="2" max="2" width="22" bestFit="1" customWidth="1"/>
    <col min="3" max="3" width="9.375" style="13" bestFit="1" customWidth="1"/>
  </cols>
  <sheetData>
    <row r="2" spans="2:3" x14ac:dyDescent="0.3">
      <c r="B2" s="17" t="s">
        <v>33</v>
      </c>
      <c r="C2" s="18" t="s">
        <v>34</v>
      </c>
    </row>
    <row r="3" spans="2:3" x14ac:dyDescent="0.3">
      <c r="B3" s="15" t="s">
        <v>16</v>
      </c>
      <c r="C3" s="16">
        <v>17900</v>
      </c>
    </row>
    <row r="4" spans="2:3" x14ac:dyDescent="0.3">
      <c r="B4" s="15" t="s">
        <v>17</v>
      </c>
      <c r="C4" s="16">
        <v>28900</v>
      </c>
    </row>
    <row r="5" spans="2:3" x14ac:dyDescent="0.3">
      <c r="B5" s="15" t="s">
        <v>18</v>
      </c>
      <c r="C5" s="16">
        <v>11900</v>
      </c>
    </row>
    <row r="6" spans="2:3" x14ac:dyDescent="0.3">
      <c r="B6" s="15" t="s">
        <v>19</v>
      </c>
      <c r="C6" s="16">
        <v>4900</v>
      </c>
    </row>
    <row r="7" spans="2:3" x14ac:dyDescent="0.3">
      <c r="B7" s="15" t="s">
        <v>20</v>
      </c>
      <c r="C7" s="16">
        <v>11500</v>
      </c>
    </row>
    <row r="8" spans="2:3" x14ac:dyDescent="0.3">
      <c r="B8" s="15" t="s">
        <v>21</v>
      </c>
      <c r="C8" s="16">
        <v>2400</v>
      </c>
    </row>
    <row r="9" spans="2:3" x14ac:dyDescent="0.3">
      <c r="B9" s="15" t="s">
        <v>22</v>
      </c>
      <c r="C9" s="16">
        <v>29800</v>
      </c>
    </row>
    <row r="10" spans="2:3" x14ac:dyDescent="0.3">
      <c r="B10" s="15" t="s">
        <v>23</v>
      </c>
      <c r="C10" s="16">
        <v>4000</v>
      </c>
    </row>
    <row r="11" spans="2:3" x14ac:dyDescent="0.3">
      <c r="B11" s="15" t="s">
        <v>24</v>
      </c>
      <c r="C11" s="16">
        <v>24900</v>
      </c>
    </row>
    <row r="12" spans="2:3" x14ac:dyDescent="0.3">
      <c r="B12" s="15" t="s">
        <v>25</v>
      </c>
      <c r="C12" s="16">
        <v>5800</v>
      </c>
    </row>
    <row r="13" spans="2:3" x14ac:dyDescent="0.3">
      <c r="B13" s="15" t="s">
        <v>26</v>
      </c>
      <c r="C13" s="16">
        <v>3200</v>
      </c>
    </row>
    <row r="14" spans="2:3" x14ac:dyDescent="0.3">
      <c r="B14" s="15" t="s">
        <v>27</v>
      </c>
      <c r="C14" s="16">
        <v>28700</v>
      </c>
    </row>
    <row r="15" spans="2:3" x14ac:dyDescent="0.3">
      <c r="B15" s="15" t="s">
        <v>28</v>
      </c>
      <c r="C15" s="16">
        <v>3900</v>
      </c>
    </row>
    <row r="16" spans="2:3" x14ac:dyDescent="0.3">
      <c r="B16" s="15" t="s">
        <v>29</v>
      </c>
      <c r="C16" s="16">
        <v>12600</v>
      </c>
    </row>
    <row r="17" spans="2:3" x14ac:dyDescent="0.3">
      <c r="B17" s="15" t="s">
        <v>30</v>
      </c>
      <c r="C17" s="16">
        <v>10500</v>
      </c>
    </row>
    <row r="18" spans="2:3" x14ac:dyDescent="0.3">
      <c r="B18" s="15" t="s">
        <v>31</v>
      </c>
      <c r="C18" s="16">
        <v>9900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10"/>
  <sheetViews>
    <sheetView workbookViewId="0">
      <selection activeCell="B8" sqref="B8"/>
    </sheetView>
  </sheetViews>
  <sheetFormatPr defaultRowHeight="16.5" x14ac:dyDescent="0.3"/>
  <cols>
    <col min="2" max="2" width="14" style="2" customWidth="1"/>
    <col min="3" max="3" width="13.375" style="2" bestFit="1" customWidth="1"/>
    <col min="4" max="4" width="52" bestFit="1" customWidth="1"/>
    <col min="5" max="5" width="13.25" customWidth="1"/>
  </cols>
  <sheetData>
    <row r="2" spans="2:6" x14ac:dyDescent="0.3">
      <c r="B2" s="17" t="s">
        <v>5</v>
      </c>
      <c r="C2" s="17" t="s">
        <v>4</v>
      </c>
      <c r="D2" s="17" t="s">
        <v>35</v>
      </c>
      <c r="E2" s="17" t="s">
        <v>8</v>
      </c>
      <c r="F2" s="17" t="s">
        <v>6</v>
      </c>
    </row>
    <row r="3" spans="2:6" x14ac:dyDescent="0.3">
      <c r="B3" s="8" t="s">
        <v>46</v>
      </c>
      <c r="C3" s="8" t="s">
        <v>36</v>
      </c>
      <c r="D3" s="15" t="s">
        <v>44</v>
      </c>
      <c r="E3" s="15" t="s">
        <v>58</v>
      </c>
      <c r="F3" s="19" t="s">
        <v>67</v>
      </c>
    </row>
    <row r="4" spans="2:6" x14ac:dyDescent="0.3">
      <c r="B4" s="8" t="s">
        <v>47</v>
      </c>
      <c r="C4" s="8" t="s">
        <v>37</v>
      </c>
      <c r="D4" s="15" t="s">
        <v>45</v>
      </c>
      <c r="E4" s="15" t="s">
        <v>59</v>
      </c>
      <c r="F4" s="19" t="s">
        <v>68</v>
      </c>
    </row>
    <row r="5" spans="2:6" x14ac:dyDescent="0.3">
      <c r="B5" s="8" t="s">
        <v>48</v>
      </c>
      <c r="C5" s="8" t="s">
        <v>38</v>
      </c>
      <c r="D5" s="15" t="s">
        <v>54</v>
      </c>
      <c r="E5" s="15" t="s">
        <v>60</v>
      </c>
      <c r="F5" s="19" t="s">
        <v>69</v>
      </c>
    </row>
    <row r="6" spans="2:6" x14ac:dyDescent="0.3">
      <c r="B6" s="8" t="s">
        <v>49</v>
      </c>
      <c r="C6" s="8" t="s">
        <v>39</v>
      </c>
      <c r="D6" s="15" t="s">
        <v>55</v>
      </c>
      <c r="E6" s="15" t="s">
        <v>61</v>
      </c>
      <c r="F6" s="20" t="s">
        <v>70</v>
      </c>
    </row>
    <row r="7" spans="2:6" x14ac:dyDescent="0.3">
      <c r="B7" s="8" t="s">
        <v>50</v>
      </c>
      <c r="C7" s="8" t="s">
        <v>40</v>
      </c>
      <c r="D7" s="15" t="s">
        <v>56</v>
      </c>
      <c r="E7" s="15" t="s">
        <v>62</v>
      </c>
      <c r="F7" s="19" t="s">
        <v>71</v>
      </c>
    </row>
    <row r="8" spans="2:6" x14ac:dyDescent="0.3">
      <c r="B8" s="8" t="s">
        <v>51</v>
      </c>
      <c r="C8" s="8" t="s">
        <v>41</v>
      </c>
      <c r="D8" s="15" t="s">
        <v>81</v>
      </c>
      <c r="E8" s="15" t="s">
        <v>63</v>
      </c>
      <c r="F8" s="19" t="s">
        <v>72</v>
      </c>
    </row>
    <row r="9" spans="2:6" x14ac:dyDescent="0.3">
      <c r="B9" s="8" t="s">
        <v>52</v>
      </c>
      <c r="C9" s="8" t="s">
        <v>42</v>
      </c>
      <c r="D9" s="15" t="s">
        <v>57</v>
      </c>
      <c r="E9" s="15" t="s">
        <v>64</v>
      </c>
      <c r="F9" s="19" t="s">
        <v>73</v>
      </c>
    </row>
    <row r="10" spans="2:6" x14ac:dyDescent="0.3">
      <c r="B10" s="8" t="s">
        <v>53</v>
      </c>
      <c r="C10" s="8" t="s">
        <v>43</v>
      </c>
      <c r="D10" s="15" t="s">
        <v>65</v>
      </c>
      <c r="E10" s="15" t="s">
        <v>66</v>
      </c>
      <c r="F10" s="20" t="s">
        <v>74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4</vt:i4>
      </vt:variant>
    </vt:vector>
  </HeadingPairs>
  <TitlesOfParts>
    <vt:vector size="7" baseType="lpstr">
      <vt:lpstr>거래명세서</vt:lpstr>
      <vt:lpstr>상품목록</vt:lpstr>
      <vt:lpstr>거래처</vt:lpstr>
      <vt:lpstr>거래처</vt:lpstr>
      <vt:lpstr>상품명</vt:lpstr>
      <vt:lpstr>상품목록</vt:lpstr>
      <vt:lpstr>상호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2017-09-11T10:25:59Z</cp:lastPrinted>
  <dcterms:created xsi:type="dcterms:W3CDTF">2017-08-12T01:39:57Z</dcterms:created>
  <dcterms:modified xsi:type="dcterms:W3CDTF">2017-09-11T10:26:14Z</dcterms:modified>
</cp:coreProperties>
</file>